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650" windowHeight="10200"/>
  </bookViews>
  <sheets>
    <sheet name="Факт АО &quot;НТГ&quot; 2022г." sheetId="1" r:id="rId1"/>
  </sheets>
  <definedNames>
    <definedName name="_xlnm.Print_Area" localSheetId="0">'Факт АО "НТГ" 2022г.'!$A$1:$O$17</definedName>
  </definedNames>
  <calcPr calcId="162913"/>
</workbook>
</file>

<file path=xl/calcChain.xml><?xml version="1.0" encoding="utf-8"?>
<calcChain xmlns="http://schemas.openxmlformats.org/spreadsheetml/2006/main">
  <c r="N16" i="1" l="1"/>
  <c r="O8" i="1" l="1"/>
  <c r="O10" i="1"/>
  <c r="O12" i="1"/>
  <c r="O14" i="1"/>
  <c r="O15" i="1"/>
  <c r="O17" i="1"/>
  <c r="O7" i="1"/>
  <c r="G15" i="1" l="1"/>
  <c r="H15" i="1"/>
  <c r="F15" i="1"/>
  <c r="F13" i="1"/>
  <c r="G13" i="1"/>
  <c r="H13" i="1"/>
  <c r="F11" i="1"/>
  <c r="G11" i="1"/>
  <c r="F9" i="1"/>
  <c r="G9" i="1"/>
  <c r="H9" i="1"/>
  <c r="H11" i="1"/>
  <c r="O16" i="1"/>
  <c r="D15" i="1"/>
  <c r="E15" i="1"/>
  <c r="I13" i="1"/>
  <c r="J13" i="1"/>
  <c r="K13" i="1"/>
  <c r="L13" i="1"/>
  <c r="M13" i="1"/>
  <c r="O13" i="1" s="1"/>
  <c r="I11" i="1"/>
  <c r="J11" i="1"/>
  <c r="K11" i="1"/>
  <c r="L11" i="1"/>
  <c r="I9" i="1"/>
  <c r="J9" i="1"/>
  <c r="K9" i="1"/>
  <c r="L9" i="1"/>
  <c r="M9" i="1"/>
  <c r="N13" i="1"/>
  <c r="N9" i="1"/>
  <c r="N11" i="1" s="1"/>
  <c r="D9" i="1"/>
  <c r="D11" i="1"/>
  <c r="E9" i="1"/>
  <c r="E11" i="1"/>
  <c r="D13" i="1"/>
  <c r="E13" i="1"/>
  <c r="C21" i="1"/>
  <c r="C22" i="1"/>
  <c r="D21" i="1"/>
  <c r="D22" i="1"/>
  <c r="E21" i="1"/>
  <c r="E22" i="1"/>
  <c r="F21" i="1"/>
  <c r="F22" i="1"/>
  <c r="G21" i="1"/>
  <c r="G22" i="1"/>
  <c r="H21" i="1"/>
  <c r="H22" i="1"/>
  <c r="I21" i="1"/>
  <c r="I22" i="1" s="1"/>
  <c r="J21" i="1"/>
  <c r="J22" i="1" s="1"/>
  <c r="K21" i="1"/>
  <c r="K22" i="1"/>
  <c r="L21" i="1"/>
  <c r="L22" i="1" s="1"/>
  <c r="M20" i="1"/>
  <c r="M21" i="1"/>
  <c r="M22" i="1" s="1"/>
  <c r="N21" i="1"/>
  <c r="N22" i="1" s="1"/>
  <c r="C13" i="1"/>
  <c r="C9" i="1"/>
  <c r="C11" i="1"/>
  <c r="C15" i="1"/>
  <c r="O9" i="1" l="1"/>
  <c r="M11" i="1"/>
  <c r="O11" i="1" s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<sst xmlns="http://schemas.openxmlformats.org/spreadsheetml/2006/main" count="38" uniqueCount="30">
  <si>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</si>
  <si>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</si>
  <si>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</si>
  <si>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</si>
  <si>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</si>
  <si>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</si>
  <si>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</si>
  <si>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</si>
  <si>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</si>
  <si>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</si>
  <si>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</si>
  <si>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</si>
  <si>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</si>
  <si>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</si>
  <si>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</si>
  <si>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</si>
  <si>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</si>
  <si>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</si>
  <si>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</si>
  <si>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</si>
  <si>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</si>
  <si>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</si>
  <si>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</si>
  <si>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</si>
  <si>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</si>
  <si>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</si>
  <si>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</si>
  <si>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</si>
  <si>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2022 год</t>
  </si>
  <si>
    <t>Фактические показатели отпуска тепловой энергии котельной 
АО "Норильсктрансгаз" в п. Тухард за 12 месяцев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</si>
</sst>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7" formatCode="0.00000"/>
    <numFmt numFmtId="168" formatCode="0.000000"/>
    <numFmt numFmtId="169" formatCode="#,##0.000"/>
  </numFmts>
  <fonts count="20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name val="Tahoma"/>
      <family val="2"/>
      <charset val="204"/>
    </font>
    <font>
      <i/>
      <sz val="12"/>
      <color theme="1"/>
      <name val="Tahoma"/>
      <family val="2"/>
      <charset val="204"/>
    </font>
    <font>
      <i/>
      <sz val="10"/>
      <color theme="1"/>
      <name val="Tahoma"/>
      <family val="2"/>
      <charset val="204"/>
    </font>
    <font>
      <i/>
      <sz val="14"/>
      <color theme="1"/>
      <name val="Tahoma"/>
      <family val="2"/>
      <charset val="204"/>
    </font>
    <font>
      <sz val="14"/>
      <name val="Tahoma"/>
      <family val="2"/>
      <charset val="204"/>
    </font>
    <font>
      <i/>
      <sz val="11"/>
      <color theme="1"/>
      <name val="Tahoma"/>
      <family val="2"/>
      <charset val="204"/>
    </font>
    <font>
      <sz val="13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26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7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8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 wrapText="1"/>
    </xf>
    <xf numFmtId="169" fontId="12" fillId="0" borderId="13" xfId="0" applyNumberFormat="1" applyFont="1" applyFill="1" applyBorder="1" applyAlignment="1">
      <alignment horizontal="center" vertical="center"/>
    </xf>
    <xf numFmtId="169" fontId="2" fillId="0" borderId="2" xfId="0" applyNumberFormat="1" applyFont="1" applyFill="1" applyBorder="1" applyAlignment="1">
      <alignment horizontal="center" vertical="center"/>
    </xf>
    <xf numFmtId="169" fontId="2" fillId="0" borderId="13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  <xf numFmtId="169" fontId="2" fillId="0" borderId="8" xfId="0" applyNumberFormat="1" applyFont="1" applyBorder="1" applyAlignment="1">
      <alignment horizontal="center" vertical="center" wrapText="1"/>
    </xf>
    <xf numFmtId="169" fontId="2" fillId="0" borderId="7" xfId="0" applyNumberFormat="1" applyFont="1" applyBorder="1" applyAlignment="1">
      <alignment horizontal="center" vertical="center" wrapText="1"/>
    </xf>
    <xf numFmtId="169" fontId="2" fillId="0" borderId="8" xfId="0" applyNumberFormat="1" applyFont="1" applyFill="1" applyBorder="1" applyAlignment="1">
      <alignment horizontal="center" vertical="center" wrapText="1"/>
    </xf>
    <xf numFmtId="169" fontId="2" fillId="0" borderId="9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Border="1" applyAlignment="1">
      <alignment horizontal="center" vertical="center" wrapText="1"/>
    </xf>
    <xf numFmtId="169" fontId="12" fillId="0" borderId="7" xfId="0" applyNumberFormat="1" applyFont="1" applyFill="1" applyBorder="1" applyAlignment="1">
      <alignment horizontal="center" vertical="center" wrapText="1"/>
    </xf>
    <xf numFmtId="169" fontId="12" fillId="0" borderId="8" xfId="0" applyNumberFormat="1" applyFont="1" applyFill="1" applyBorder="1" applyAlignment="1">
      <alignment horizontal="center" vertical="center" wrapText="1"/>
    </xf>
    <xf numFmtId="169" fontId="12" fillId="0" borderId="9" xfId="0" applyNumberFormat="1" applyFont="1" applyFill="1" applyBorder="1" applyAlignment="1">
      <alignment horizontal="center" vertical="center" wrapText="1"/>
    </xf>
    <xf numFmtId="169" fontId="13" fillId="0" borderId="6" xfId="0" applyNumberFormat="1" applyFont="1" applyFill="1" applyBorder="1" applyAlignment="1">
      <alignment horizontal="center" vertical="center" wrapText="1"/>
    </xf>
    <xf numFmtId="169" fontId="14" fillId="0" borderId="7" xfId="0" applyNumberFormat="1" applyFont="1" applyFill="1" applyBorder="1" applyAlignment="1">
      <alignment horizontal="center" vertical="center" wrapText="1"/>
    </xf>
    <xf numFmtId="169" fontId="14" fillId="0" borderId="8" xfId="0" applyNumberFormat="1" applyFont="1" applyFill="1" applyBorder="1" applyAlignment="1">
      <alignment horizontal="center" vertical="center" wrapText="1"/>
    </xf>
    <xf numFmtId="169" fontId="14" fillId="0" borderId="9" xfId="0" applyNumberFormat="1" applyFont="1" applyFill="1" applyBorder="1" applyAlignment="1">
      <alignment horizontal="center" vertical="center" wrapText="1"/>
    </xf>
    <xf numFmtId="169" fontId="13" fillId="0" borderId="7" xfId="0" applyNumberFormat="1" applyFont="1" applyFill="1" applyBorder="1" applyAlignment="1">
      <alignment horizontal="center" vertical="center" wrapText="1"/>
    </xf>
    <xf numFmtId="169" fontId="13" fillId="0" borderId="8" xfId="0" applyNumberFormat="1" applyFont="1" applyFill="1" applyBorder="1" applyAlignment="1">
      <alignment horizontal="center" vertical="center" wrapText="1"/>
    </xf>
    <xf numFmtId="169" fontId="2" fillId="0" borderId="22" xfId="0" applyNumberFormat="1" applyFont="1" applyFill="1" applyBorder="1" applyAlignment="1">
      <alignment horizontal="center" vertical="center" wrapText="1"/>
    </xf>
    <xf numFmtId="169" fontId="2" fillId="0" borderId="19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/>
    </xf>
    <xf numFmtId="169" fontId="12" fillId="0" borderId="7" xfId="0" applyNumberFormat="1" applyFont="1" applyFill="1" applyBorder="1" applyAlignment="1">
      <alignment horizontal="center" vertical="center"/>
    </xf>
    <xf numFmtId="169" fontId="12" fillId="0" borderId="8" xfId="0" applyNumberFormat="1" applyFont="1" applyFill="1" applyBorder="1" applyAlignment="1">
      <alignment horizontal="center" vertical="center"/>
    </xf>
    <xf numFmtId="169" fontId="2" fillId="0" borderId="7" xfId="0" applyNumberFormat="1" applyFont="1" applyFill="1" applyBorder="1" applyAlignment="1">
      <alignment horizontal="center" vertical="center"/>
    </xf>
    <xf numFmtId="169" fontId="2" fillId="0" borderId="8" xfId="0" applyNumberFormat="1" applyFont="1" applyFill="1" applyBorder="1" applyAlignment="1">
      <alignment horizontal="center" vertical="center"/>
    </xf>
    <xf numFmtId="169" fontId="2" fillId="0" borderId="3" xfId="0" applyNumberFormat="1" applyFont="1" applyFill="1" applyBorder="1" applyAlignment="1">
      <alignment horizontal="center" vertical="center"/>
    </xf>
    <xf numFmtId="169" fontId="12" fillId="0" borderId="4" xfId="0" applyNumberFormat="1" applyFont="1" applyFill="1" applyBorder="1" applyAlignment="1">
      <alignment horizontal="center" vertical="center"/>
    </xf>
    <xf numFmtId="169" fontId="2" fillId="0" borderId="5" xfId="0" applyNumberFormat="1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169" fontId="2" fillId="0" borderId="23" xfId="0" applyNumberFormat="1" applyFont="1" applyFill="1" applyBorder="1" applyAlignment="1">
      <alignment horizontal="center" vertical="center"/>
    </xf>
    <xf numFmtId="169" fontId="2" fillId="0" borderId="24" xfId="0" applyNumberFormat="1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 wrapText="1"/>
    </xf>
    <xf numFmtId="169" fontId="12" fillId="0" borderId="2" xfId="0" applyNumberFormat="1" applyFont="1" applyFill="1" applyBorder="1" applyAlignment="1">
      <alignment horizontal="center" vertical="center"/>
    </xf>
    <xf numFmtId="169" fontId="12" fillId="0" borderId="6" xfId="0" applyNumberFormat="1" applyFont="1" applyBorder="1" applyAlignment="1">
      <alignment horizontal="center" vertical="center" wrapText="1"/>
    </xf>
    <xf numFmtId="169" fontId="12" fillId="0" borderId="7" xfId="0" applyNumberFormat="1" applyFont="1" applyBorder="1" applyAlignment="1">
      <alignment horizontal="center" vertical="center" wrapText="1"/>
    </xf>
    <xf numFmtId="169" fontId="12" fillId="0" borderId="8" xfId="0" applyNumberFormat="1" applyFont="1" applyBorder="1" applyAlignment="1">
      <alignment horizontal="center" vertical="center" wrapText="1"/>
    </xf>
    <xf numFmtId="169" fontId="12" fillId="0" borderId="6" xfId="0" applyNumberFormat="1" applyFont="1" applyFill="1" applyBorder="1" applyAlignment="1">
      <alignment horizontal="center" vertical="center" wrapText="1"/>
    </xf>
    <xf numFmtId="169" fontId="15" fillId="0" borderId="6" xfId="0" applyNumberFormat="1" applyFont="1" applyFill="1" applyBorder="1" applyAlignment="1">
      <alignment horizontal="center" vertical="center" wrapText="1"/>
    </xf>
    <xf numFmtId="169" fontId="15" fillId="0" borderId="7" xfId="0" applyNumberFormat="1" applyFont="1" applyFill="1" applyBorder="1" applyAlignment="1">
      <alignment horizontal="center" vertical="center" wrapText="1"/>
    </xf>
    <xf numFmtId="169" fontId="15" fillId="0" borderId="8" xfId="0" applyNumberFormat="1" applyFont="1" applyFill="1" applyBorder="1" applyAlignment="1">
      <alignment horizontal="center" vertical="center" wrapText="1"/>
    </xf>
    <xf numFmtId="169" fontId="12" fillId="0" borderId="3" xfId="0" applyNumberFormat="1" applyFont="1" applyFill="1" applyBorder="1" applyAlignment="1">
      <alignment horizontal="center" vertical="center"/>
    </xf>
    <xf numFmtId="169" fontId="12" fillId="0" borderId="5" xfId="0" applyNumberFormat="1" applyFont="1" applyFill="1" applyBorder="1" applyAlignment="1">
      <alignment horizontal="center" vertical="center"/>
    </xf>
    <xf numFmtId="165" fontId="17" fillId="0" borderId="7" xfId="0" applyNumberFormat="1" applyFont="1" applyFill="1" applyBorder="1" applyAlignment="1">
      <alignment horizontal="center" vertical="center" wrapText="1"/>
    </xf>
    <xf numFmtId="169" fontId="12" fillId="0" borderId="22" xfId="0" applyNumberFormat="1" applyFont="1" applyFill="1" applyBorder="1" applyAlignment="1">
      <alignment horizontal="center" vertical="center" wrapText="1"/>
    </xf>
    <xf numFmtId="169" fontId="14" fillId="0" borderId="22" xfId="0" applyNumberFormat="1" applyFont="1" applyFill="1" applyBorder="1" applyAlignment="1">
      <alignment horizontal="center" vertical="center" wrapText="1"/>
    </xf>
    <xf numFmtId="165" fontId="16" fillId="0" borderId="6" xfId="0" applyNumberFormat="1" applyFont="1" applyFill="1" applyBorder="1" applyAlignment="1">
      <alignment horizontal="center" vertical="center" wrapText="1"/>
    </xf>
    <xf numFmtId="165" fontId="16" fillId="0" borderId="8" xfId="0" applyNumberFormat="1" applyFont="1" applyFill="1" applyBorder="1" applyAlignment="1">
      <alignment horizontal="center" vertical="center" wrapText="1"/>
    </xf>
    <xf numFmtId="169" fontId="18" fillId="0" borderId="7" xfId="0" applyNumberFormat="1" applyFont="1" applyFill="1" applyBorder="1" applyAlignment="1">
      <alignment horizontal="center" vertical="center" wrapText="1"/>
    </xf>
    <xf numFmtId="169" fontId="19" fillId="0" borderId="4" xfId="0" applyNumberFormat="1" applyFont="1" applyFill="1" applyBorder="1" applyAlignment="1">
      <alignment horizontal="center" vertical="center"/>
    </xf>
    <xf numFmtId="169" fontId="12" fillId="0" borderId="25" xfId="0" applyNumberFormat="1" applyFont="1" applyFill="1" applyBorder="1" applyAlignment="1">
      <alignment horizontal="center" vertical="center"/>
    </xf>
    <xf numFmtId="169" fontId="12" fillId="0" borderId="9" xfId="0" applyNumberFormat="1" applyFont="1" applyBorder="1" applyAlignment="1">
      <alignment horizontal="center" vertical="center" wrapText="1"/>
    </xf>
    <xf numFmtId="169" fontId="12" fillId="0" borderId="9" xfId="0" applyNumberFormat="1" applyFont="1" applyFill="1" applyBorder="1" applyAlignment="1">
      <alignment horizontal="center" vertical="center"/>
    </xf>
    <xf numFmtId="169" fontId="12" fillId="0" borderId="10" xfId="0" applyNumberFormat="1" applyFont="1" applyFill="1" applyBorder="1" applyAlignment="1">
      <alignment horizontal="center" vertical="center"/>
    </xf>
    <xf numFmtId="169" fontId="18" fillId="0" borderId="6" xfId="0" applyNumberFormat="1" applyFont="1" applyFill="1" applyBorder="1" applyAlignment="1">
      <alignment horizontal="center" vertical="center" wrapText="1"/>
    </xf>
    <xf numFmtId="169" fontId="12" fillId="0" borderId="6" xfId="0" applyNumberFormat="1" applyFont="1" applyFill="1" applyBorder="1" applyAlignment="1">
      <alignment horizontal="center" vertical="center"/>
    </xf>
    <xf numFmtId="169" fontId="19" fillId="0" borderId="3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69" fontId="2" fillId="0" borderId="2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60" zoomScaleNormal="60" zoomScaleSheetLayoutView="70" workbookViewId="0">
      <selection activeCell="U11" sqref="U11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39" customWidth="1"/>
    <col min="12" max="12" width="12.140625" style="3" customWidth="1"/>
    <col min="13" max="14" width="12.140625" style="39" customWidth="1"/>
    <col min="15" max="15" width="17.140625" style="39" customWidth="1"/>
    <col min="16" max="16" width="17.42578125" style="40" hidden="1" customWidth="1"/>
    <col min="17" max="17" width="3.5703125" style="40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123" t="s">
        <v>29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29" t="s">
        <v>0</v>
      </c>
      <c r="B6" s="30" t="s">
        <v>1</v>
      </c>
      <c r="C6" s="36" t="s">
        <v>2</v>
      </c>
      <c r="D6" s="37" t="s">
        <v>3</v>
      </c>
      <c r="E6" s="46" t="s">
        <v>4</v>
      </c>
      <c r="F6" s="36" t="s">
        <v>18</v>
      </c>
      <c r="G6" s="37" t="s">
        <v>19</v>
      </c>
      <c r="H6" s="61" t="s">
        <v>20</v>
      </c>
      <c r="I6" s="56" t="s">
        <v>22</v>
      </c>
      <c r="J6" s="57" t="s">
        <v>23</v>
      </c>
      <c r="K6" s="58" t="s">
        <v>24</v>
      </c>
      <c r="L6" s="59" t="s">
        <v>25</v>
      </c>
      <c r="M6" s="57" t="s">
        <v>26</v>
      </c>
      <c r="N6" s="120" t="s">
        <v>27</v>
      </c>
      <c r="O6" s="121" t="s">
        <v>28</v>
      </c>
    </row>
    <row r="7" spans="1:17" ht="44.45" customHeight="1" x14ac:dyDescent="0.2">
      <c r="A7" s="28" t="s">
        <v>5</v>
      </c>
      <c r="B7" s="31" t="s">
        <v>6</v>
      </c>
      <c r="C7" s="62">
        <v>6251.3</v>
      </c>
      <c r="D7" s="63">
        <v>4994.3</v>
      </c>
      <c r="E7" s="64">
        <v>5318</v>
      </c>
      <c r="F7" s="62">
        <v>4039.1</v>
      </c>
      <c r="G7" s="65">
        <v>3083.1</v>
      </c>
      <c r="H7" s="64">
        <v>1290.7</v>
      </c>
      <c r="I7" s="95">
        <v>660.4</v>
      </c>
      <c r="J7" s="63">
        <v>780</v>
      </c>
      <c r="K7" s="96">
        <v>2578.1</v>
      </c>
      <c r="L7" s="95">
        <v>3179.2</v>
      </c>
      <c r="M7" s="63">
        <v>5433.6</v>
      </c>
      <c r="N7" s="113">
        <v>6246.2</v>
      </c>
      <c r="O7" s="93">
        <f>SUM(C7:N7)</f>
        <v>43853.999999999993</v>
      </c>
      <c r="P7" s="41"/>
    </row>
    <row r="8" spans="1:17" ht="44.45" customHeight="1" x14ac:dyDescent="0.2">
      <c r="A8" s="24" t="s">
        <v>7</v>
      </c>
      <c r="B8" s="32" t="s">
        <v>6</v>
      </c>
      <c r="C8" s="66">
        <v>84</v>
      </c>
      <c r="D8" s="67">
        <v>50</v>
      </c>
      <c r="E8" s="68">
        <v>68</v>
      </c>
      <c r="F8" s="72">
        <v>46</v>
      </c>
      <c r="G8" s="69">
        <v>53</v>
      </c>
      <c r="H8" s="68">
        <v>23</v>
      </c>
      <c r="I8" s="97">
        <v>11</v>
      </c>
      <c r="J8" s="98">
        <v>10</v>
      </c>
      <c r="K8" s="99">
        <v>17</v>
      </c>
      <c r="L8" s="97">
        <v>40</v>
      </c>
      <c r="M8" s="98">
        <v>59</v>
      </c>
      <c r="N8" s="114">
        <v>69</v>
      </c>
      <c r="O8" s="94">
        <f t="shared" ref="O8:O17" si="0">SUM(C8:N8)</f>
        <v>530</v>
      </c>
      <c r="P8" s="41"/>
    </row>
    <row r="9" spans="1:17" s="10" customFormat="1" ht="44.45" customHeight="1" x14ac:dyDescent="0.2">
      <c r="A9" s="25" t="s">
        <v>8</v>
      </c>
      <c r="B9" s="33" t="s">
        <v>6</v>
      </c>
      <c r="C9" s="66">
        <f>C7-C8</f>
        <v>6167.3</v>
      </c>
      <c r="D9" s="67">
        <f>D7-D8</f>
        <v>4944.3</v>
      </c>
      <c r="E9" s="70">
        <f>E7-E8</f>
        <v>5250</v>
      </c>
      <c r="F9" s="82">
        <f t="shared" ref="F9:H9" si="1">F7-F8</f>
        <v>3993.1</v>
      </c>
      <c r="G9" s="71">
        <f t="shared" si="1"/>
        <v>3030.1</v>
      </c>
      <c r="H9" s="70">
        <f t="shared" si="1"/>
        <v>1267.7</v>
      </c>
      <c r="I9" s="100">
        <f t="shared" ref="I9:M9" si="2">I7-I8</f>
        <v>649.4</v>
      </c>
      <c r="J9" s="73">
        <f t="shared" si="2"/>
        <v>770</v>
      </c>
      <c r="K9" s="74">
        <f t="shared" si="2"/>
        <v>2561.1</v>
      </c>
      <c r="L9" s="100">
        <f t="shared" si="2"/>
        <v>3139.2</v>
      </c>
      <c r="M9" s="73">
        <f t="shared" si="2"/>
        <v>5374.6</v>
      </c>
      <c r="N9" s="75">
        <f t="shared" ref="N9" si="3">N7-N8</f>
        <v>6177.2</v>
      </c>
      <c r="O9" s="94">
        <f t="shared" si="0"/>
        <v>43324</v>
      </c>
      <c r="P9" s="41"/>
      <c r="Q9" s="42"/>
    </row>
    <row r="10" spans="1:17" s="10" customFormat="1" ht="51" customHeight="1" x14ac:dyDescent="0.2">
      <c r="A10" s="25" t="s">
        <v>16</v>
      </c>
      <c r="B10" s="33" t="s">
        <v>6</v>
      </c>
      <c r="C10" s="72">
        <v>566</v>
      </c>
      <c r="D10" s="69">
        <v>564</v>
      </c>
      <c r="E10" s="68">
        <v>563</v>
      </c>
      <c r="F10" s="72">
        <v>548</v>
      </c>
      <c r="G10" s="69">
        <v>549</v>
      </c>
      <c r="H10" s="68">
        <v>548</v>
      </c>
      <c r="I10" s="97">
        <v>179</v>
      </c>
      <c r="J10" s="98">
        <v>179</v>
      </c>
      <c r="K10" s="99">
        <v>548</v>
      </c>
      <c r="L10" s="97">
        <v>566</v>
      </c>
      <c r="M10" s="98">
        <v>565</v>
      </c>
      <c r="N10" s="114">
        <v>566</v>
      </c>
      <c r="O10" s="94">
        <f t="shared" si="0"/>
        <v>5941</v>
      </c>
      <c r="P10" s="41"/>
      <c r="Q10" s="42"/>
    </row>
    <row r="11" spans="1:17" s="10" customFormat="1" ht="51" customHeight="1" x14ac:dyDescent="0.2">
      <c r="A11" s="25" t="s">
        <v>9</v>
      </c>
      <c r="B11" s="33" t="s">
        <v>6</v>
      </c>
      <c r="C11" s="66">
        <f>C9-C10</f>
        <v>5601.3</v>
      </c>
      <c r="D11" s="73">
        <f>D9-D10</f>
        <v>4380.3</v>
      </c>
      <c r="E11" s="74">
        <f>E9-E10</f>
        <v>4687</v>
      </c>
      <c r="F11" s="107">
        <f t="shared" ref="F11:H11" si="4">F9-F10</f>
        <v>3445.1</v>
      </c>
      <c r="G11" s="75">
        <f t="shared" si="4"/>
        <v>2481.1</v>
      </c>
      <c r="H11" s="74">
        <f t="shared" si="4"/>
        <v>719.7</v>
      </c>
      <c r="I11" s="100">
        <f t="shared" ref="I11:M11" si="5">I9-I10</f>
        <v>470.4</v>
      </c>
      <c r="J11" s="73">
        <f t="shared" si="5"/>
        <v>591</v>
      </c>
      <c r="K11" s="74">
        <f t="shared" si="5"/>
        <v>2013.1</v>
      </c>
      <c r="L11" s="100">
        <f t="shared" si="5"/>
        <v>2573.1999999999998</v>
      </c>
      <c r="M11" s="73">
        <f t="shared" si="5"/>
        <v>4809.6000000000004</v>
      </c>
      <c r="N11" s="75">
        <f t="shared" ref="N11" si="6">N9-N10</f>
        <v>5611.2</v>
      </c>
      <c r="O11" s="94">
        <f t="shared" si="0"/>
        <v>37383</v>
      </c>
      <c r="P11" s="41"/>
      <c r="Q11" s="42"/>
    </row>
    <row r="12" spans="1:17" s="10" customFormat="1" ht="44.45" customHeight="1" x14ac:dyDescent="0.2">
      <c r="A12" s="25" t="s">
        <v>10</v>
      </c>
      <c r="B12" s="33" t="s">
        <v>6</v>
      </c>
      <c r="C12" s="66">
        <v>533.88</v>
      </c>
      <c r="D12" s="73">
        <v>550.56799999999998</v>
      </c>
      <c r="E12" s="70">
        <v>532.38199999999995</v>
      </c>
      <c r="F12" s="66">
        <v>478.66500000000002</v>
      </c>
      <c r="G12" s="67">
        <v>448.04199999999997</v>
      </c>
      <c r="H12" s="70">
        <v>123.97199999999999</v>
      </c>
      <c r="I12" s="100">
        <v>109.43</v>
      </c>
      <c r="J12" s="73">
        <v>109.91200000000001</v>
      </c>
      <c r="K12" s="74">
        <v>432.66800000000001</v>
      </c>
      <c r="L12" s="100">
        <v>466.428</v>
      </c>
      <c r="M12" s="73">
        <v>510.791</v>
      </c>
      <c r="N12" s="115">
        <v>549.08799999999997</v>
      </c>
      <c r="O12" s="94">
        <f t="shared" si="0"/>
        <v>4845.8259999999991</v>
      </c>
      <c r="P12" s="41"/>
      <c r="Q12" s="42"/>
    </row>
    <row r="13" spans="1:17" s="10" customFormat="1" ht="44.45" customHeight="1" x14ac:dyDescent="0.2">
      <c r="A13" s="26" t="s">
        <v>21</v>
      </c>
      <c r="B13" s="38" t="s">
        <v>6</v>
      </c>
      <c r="C13" s="76">
        <f t="shared" ref="C13:M13" si="7">C12-C14</f>
        <v>505.51799999999997</v>
      </c>
      <c r="D13" s="77">
        <f t="shared" si="7"/>
        <v>516.08100000000002</v>
      </c>
      <c r="E13" s="78">
        <f t="shared" si="7"/>
        <v>501.98399999999992</v>
      </c>
      <c r="F13" s="108">
        <f t="shared" si="7"/>
        <v>449.38400000000001</v>
      </c>
      <c r="G13" s="79">
        <f t="shared" si="7"/>
        <v>419.71099999999996</v>
      </c>
      <c r="H13" s="78">
        <f t="shared" si="7"/>
        <v>116.34899999999999</v>
      </c>
      <c r="I13" s="101">
        <f t="shared" si="7"/>
        <v>101.15300000000001</v>
      </c>
      <c r="J13" s="102">
        <f t="shared" si="7"/>
        <v>101.381</v>
      </c>
      <c r="K13" s="103">
        <f t="shared" si="7"/>
        <v>404.60500000000002</v>
      </c>
      <c r="L13" s="101">
        <f t="shared" si="7"/>
        <v>436.25599999999997</v>
      </c>
      <c r="M13" s="102">
        <f t="shared" si="7"/>
        <v>478.209</v>
      </c>
      <c r="N13" s="79">
        <f t="shared" ref="N13" si="8">N12-N14</f>
        <v>512.20100000000002</v>
      </c>
      <c r="O13" s="94">
        <f t="shared" si="0"/>
        <v>4542.8319999999994</v>
      </c>
      <c r="P13" s="41"/>
      <c r="Q13" s="42"/>
    </row>
    <row r="14" spans="1:17" s="23" customFormat="1" ht="32.450000000000003" customHeight="1" x14ac:dyDescent="0.2">
      <c r="A14" s="26" t="s">
        <v>17</v>
      </c>
      <c r="B14" s="34" t="s">
        <v>6</v>
      </c>
      <c r="C14" s="76">
        <v>28.361999999999998</v>
      </c>
      <c r="D14" s="80">
        <v>34.487000000000002</v>
      </c>
      <c r="E14" s="81">
        <v>30.398</v>
      </c>
      <c r="F14" s="76">
        <v>29.280999999999999</v>
      </c>
      <c r="G14" s="80">
        <v>28.331</v>
      </c>
      <c r="H14" s="81">
        <v>7.6230000000000002</v>
      </c>
      <c r="I14" s="109">
        <v>8.2769999999999992</v>
      </c>
      <c r="J14" s="106">
        <v>8.5310000000000006</v>
      </c>
      <c r="K14" s="110">
        <v>28.062999999999999</v>
      </c>
      <c r="L14" s="117">
        <v>30.172000000000001</v>
      </c>
      <c r="M14" s="111">
        <v>32.582000000000001</v>
      </c>
      <c r="N14" s="79">
        <v>36.887</v>
      </c>
      <c r="O14" s="94">
        <f t="shared" si="0"/>
        <v>302.99399999999997</v>
      </c>
      <c r="P14" s="41"/>
      <c r="Q14" s="43"/>
    </row>
    <row r="15" spans="1:17" s="10" customFormat="1" ht="49.15" customHeight="1" x14ac:dyDescent="0.2">
      <c r="A15" s="25" t="s">
        <v>15</v>
      </c>
      <c r="B15" s="33" t="s">
        <v>6</v>
      </c>
      <c r="C15" s="82">
        <f>C11-C13</f>
        <v>5095.7820000000002</v>
      </c>
      <c r="D15" s="67">
        <f t="shared" ref="D15:H15" si="9">D11-D13</f>
        <v>3864.2190000000001</v>
      </c>
      <c r="E15" s="83">
        <f t="shared" si="9"/>
        <v>4185.0159999999996</v>
      </c>
      <c r="F15" s="82">
        <f t="shared" si="9"/>
        <v>2995.7159999999999</v>
      </c>
      <c r="G15" s="67">
        <f t="shared" si="9"/>
        <v>2061.3890000000001</v>
      </c>
      <c r="H15" s="83">
        <f t="shared" si="9"/>
        <v>603.35100000000011</v>
      </c>
      <c r="I15" s="100">
        <v>369.24699999999996</v>
      </c>
      <c r="J15" s="73">
        <v>489.61899999999991</v>
      </c>
      <c r="K15" s="74">
        <v>1608.4949999999999</v>
      </c>
      <c r="L15" s="100">
        <v>2136.944</v>
      </c>
      <c r="M15" s="73">
        <v>4331.3910000000005</v>
      </c>
      <c r="N15" s="75">
        <v>5098.9989999999998</v>
      </c>
      <c r="O15" s="94">
        <f t="shared" si="0"/>
        <v>32840.167999999991</v>
      </c>
      <c r="P15" s="41"/>
      <c r="Q15" s="42"/>
    </row>
    <row r="16" spans="1:17" s="10" customFormat="1" ht="44.45" customHeight="1" x14ac:dyDescent="0.2">
      <c r="A16" s="25" t="s">
        <v>11</v>
      </c>
      <c r="B16" s="33" t="s">
        <v>12</v>
      </c>
      <c r="C16" s="84">
        <v>977.04</v>
      </c>
      <c r="D16" s="85">
        <v>802.01</v>
      </c>
      <c r="E16" s="86">
        <v>844.7</v>
      </c>
      <c r="F16" s="84">
        <v>665.06150000000002</v>
      </c>
      <c r="G16" s="87">
        <v>499.67250000000001</v>
      </c>
      <c r="H16" s="88">
        <v>187.66</v>
      </c>
      <c r="I16" s="100">
        <v>86.87</v>
      </c>
      <c r="J16" s="73">
        <v>94.29</v>
      </c>
      <c r="K16" s="74">
        <v>372.98</v>
      </c>
      <c r="L16" s="118">
        <v>471.38</v>
      </c>
      <c r="M16" s="85">
        <v>775.96</v>
      </c>
      <c r="N16" s="75">
        <f>N17*1.18</f>
        <v>862.57999999999993</v>
      </c>
      <c r="O16" s="94">
        <f t="shared" si="0"/>
        <v>6640.2039999999997</v>
      </c>
      <c r="P16" s="41"/>
      <c r="Q16" s="42"/>
    </row>
    <row r="17" spans="1:47" ht="44.45" customHeight="1" thickBot="1" x14ac:dyDescent="0.25">
      <c r="A17" s="27" t="s">
        <v>13</v>
      </c>
      <c r="B17" s="35" t="s">
        <v>14</v>
      </c>
      <c r="C17" s="89">
        <v>828</v>
      </c>
      <c r="D17" s="90">
        <v>678</v>
      </c>
      <c r="E17" s="91">
        <v>715</v>
      </c>
      <c r="F17" s="89">
        <v>565</v>
      </c>
      <c r="G17" s="92">
        <v>425</v>
      </c>
      <c r="H17" s="91">
        <v>160</v>
      </c>
      <c r="I17" s="104">
        <v>73</v>
      </c>
      <c r="J17" s="90">
        <v>80</v>
      </c>
      <c r="K17" s="105">
        <v>318</v>
      </c>
      <c r="L17" s="119">
        <v>399</v>
      </c>
      <c r="M17" s="112">
        <v>660</v>
      </c>
      <c r="N17" s="116">
        <v>731</v>
      </c>
      <c r="O17" s="122">
        <f t="shared" si="0"/>
        <v>5632</v>
      </c>
      <c r="P17" s="41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39">
        <v>8260</v>
      </c>
      <c r="J19" s="39">
        <v>8280</v>
      </c>
      <c r="K19" s="39">
        <v>8270</v>
      </c>
      <c r="L19" s="3">
        <v>8290</v>
      </c>
      <c r="M19" s="39">
        <v>8260</v>
      </c>
      <c r="N19" s="39">
        <v>8260</v>
      </c>
    </row>
    <row r="20" spans="1:47" ht="14.25" hidden="1" x14ac:dyDescent="0.2">
      <c r="A20" s="21"/>
      <c r="B20" s="14"/>
      <c r="C20" s="47">
        <v>1.1786000000000001</v>
      </c>
      <c r="D20" s="47">
        <v>1.1786000000000001</v>
      </c>
      <c r="E20" s="48">
        <v>1.18</v>
      </c>
      <c r="F20" s="52">
        <v>1.1771</v>
      </c>
      <c r="G20" s="53">
        <v>1.1757</v>
      </c>
      <c r="H20" s="53">
        <v>1.1741999999999999</v>
      </c>
      <c r="I20" s="53">
        <v>1.18</v>
      </c>
      <c r="J20" s="53">
        <v>1.1829000000000001</v>
      </c>
      <c r="K20" s="53">
        <v>1.1814</v>
      </c>
      <c r="L20" s="51">
        <v>1.1841999999999999</v>
      </c>
      <c r="M20" s="51">
        <f>M19/7000</f>
        <v>1.18</v>
      </c>
      <c r="N20" s="51">
        <v>1.18</v>
      </c>
    </row>
    <row r="21" spans="1:47" ht="17.45" hidden="1" customHeight="1" x14ac:dyDescent="0.2">
      <c r="A21" s="21"/>
      <c r="B21" s="14"/>
      <c r="C21" s="49">
        <f>C20*C17</f>
        <v>975.88080000000002</v>
      </c>
      <c r="D21" s="50">
        <f>D17*D20</f>
        <v>799.09080000000006</v>
      </c>
      <c r="E21" s="12">
        <f>E20*E17</f>
        <v>843.69999999999993</v>
      </c>
      <c r="F21" s="52">
        <f>F20*F17</f>
        <v>665.06150000000002</v>
      </c>
      <c r="G21" s="53">
        <f>G20*G17</f>
        <v>499.67250000000001</v>
      </c>
      <c r="H21" s="53">
        <f t="shared" ref="H21:N21" si="10">H20*H17</f>
        <v>187.87199999999999</v>
      </c>
      <c r="I21" s="53">
        <f t="shared" si="10"/>
        <v>86.14</v>
      </c>
      <c r="J21" s="53">
        <f t="shared" si="10"/>
        <v>94.632000000000005</v>
      </c>
      <c r="K21" s="53">
        <f t="shared" si="10"/>
        <v>375.68520000000001</v>
      </c>
      <c r="L21" s="53">
        <f t="shared" si="10"/>
        <v>472.49579999999997</v>
      </c>
      <c r="M21" s="53">
        <f t="shared" si="10"/>
        <v>778.8</v>
      </c>
      <c r="N21" s="53">
        <f t="shared" si="10"/>
        <v>862.57999999999993</v>
      </c>
      <c r="O21" s="7"/>
      <c r="P21" s="44"/>
      <c r="Q21" s="44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55">
        <f t="shared" ref="C22:L22" si="11">C21-C16</f>
        <v>-1.1591999999999416</v>
      </c>
      <c r="D22" s="55">
        <f t="shared" si="11"/>
        <v>-2.9191999999999325</v>
      </c>
      <c r="E22" s="55">
        <f t="shared" si="11"/>
        <v>-1.0000000000001137</v>
      </c>
      <c r="F22" s="55">
        <f t="shared" si="11"/>
        <v>0</v>
      </c>
      <c r="G22" s="55">
        <f t="shared" si="11"/>
        <v>0</v>
      </c>
      <c r="H22" s="55">
        <f t="shared" si="11"/>
        <v>0.21199999999998909</v>
      </c>
      <c r="I22" s="55">
        <f t="shared" si="11"/>
        <v>-0.73000000000000398</v>
      </c>
      <c r="J22" s="55">
        <f t="shared" si="11"/>
        <v>0.34199999999999875</v>
      </c>
      <c r="K22" s="55">
        <f t="shared" si="11"/>
        <v>2.7051999999999907</v>
      </c>
      <c r="L22" s="55">
        <f t="shared" si="11"/>
        <v>1.1157999999999788</v>
      </c>
      <c r="M22" s="55">
        <f>M21-M16</f>
        <v>2.8399999999999181</v>
      </c>
      <c r="N22" s="55">
        <f>N21-N16</f>
        <v>0</v>
      </c>
      <c r="O22" s="5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5"/>
      <c r="AC22" s="125"/>
      <c r="AD22" s="125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45"/>
      <c r="Q23" s="45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60"/>
      <c r="D24" s="2"/>
      <c r="E24" s="2"/>
      <c r="F24" s="1"/>
      <c r="G24" s="1"/>
      <c r="H24" s="1"/>
      <c r="I24" s="7"/>
      <c r="J24" s="7"/>
      <c r="K24" s="7"/>
      <c r="L24" s="1"/>
      <c r="M24" s="7"/>
      <c r="N24" s="7"/>
      <c r="O24" s="7"/>
      <c r="P24" s="44"/>
      <c r="Q24" s="44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7"/>
      <c r="J25" s="7"/>
      <c r="K25" s="7"/>
      <c r="L25" s="1"/>
      <c r="M25" s="7"/>
      <c r="N25" s="7"/>
      <c r="O25" s="7"/>
      <c r="P25" s="44"/>
      <c r="Q25" s="44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44"/>
      <c r="Q26" s="44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2022г.</vt:lpstr>
      <vt:lpstr>'Факт АО "НТГ" 2022г.'!Область_печати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2023-01-10T05:06:02Z</dcterms:modified>
</cp:coreProperties>
</file>